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Eigene Dateien\Excel\Selbstzahler\SZ 2025\"/>
    </mc:Choice>
  </mc:AlternateContent>
  <xr:revisionPtr revIDLastSave="0" documentId="13_ncr:1_{FA670F9B-953A-4C9B-8379-870B95013889}" xr6:coauthVersionLast="47" xr6:coauthVersionMax="47" xr10:uidLastSave="{00000000-0000-0000-0000-000000000000}"/>
  <bookViews>
    <workbookView xWindow="-108" yWindow="-108" windowWidth="23256" windowHeight="12456" xr2:uid="{A4F5B3CE-DEAA-4946-8A3E-18B25E1B1AEC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8" i="1" l="1"/>
  <c r="E38" i="1"/>
  <c r="F38" i="1"/>
  <c r="C38" i="1"/>
  <c r="F27" i="1"/>
  <c r="E27" i="1"/>
  <c r="D27" i="1"/>
  <c r="F25" i="1"/>
  <c r="E25" i="1"/>
  <c r="D25" i="1"/>
  <c r="F23" i="1"/>
  <c r="E23" i="1"/>
  <c r="D23" i="1"/>
  <c r="F21" i="1"/>
  <c r="E21" i="1"/>
  <c r="D21" i="1"/>
  <c r="C27" i="1"/>
  <c r="C25" i="1"/>
  <c r="C23" i="1"/>
  <c r="C21" i="1"/>
  <c r="C14" i="1"/>
  <c r="C16" i="1" s="1"/>
  <c r="D14" i="1"/>
  <c r="D16" i="1" s="1"/>
  <c r="E14" i="1"/>
  <c r="E16" i="1" s="1"/>
  <c r="E29" i="1" s="1"/>
  <c r="F14" i="1"/>
  <c r="F16" i="1" s="1"/>
  <c r="B14" i="1"/>
  <c r="B16" i="1" s="1"/>
  <c r="B29" i="1" s="1"/>
  <c r="B32" i="1" s="1"/>
  <c r="B35" i="1" s="1"/>
  <c r="B38" i="1" s="1"/>
  <c r="E35" i="1" l="1"/>
  <c r="E32" i="1"/>
  <c r="F35" i="1"/>
  <c r="F32" i="1"/>
  <c r="F29" i="1"/>
  <c r="D35" i="1"/>
  <c r="D32" i="1"/>
  <c r="D29" i="1"/>
  <c r="C35" i="1"/>
  <c r="C32" i="1"/>
  <c r="C29" i="1"/>
</calcChain>
</file>

<file path=xl/sharedStrings.xml><?xml version="1.0" encoding="utf-8"?>
<sst xmlns="http://schemas.openxmlformats.org/spreadsheetml/2006/main" count="60" uniqueCount="47">
  <si>
    <t>Exc.Selbstz25Heimentg26</t>
  </si>
  <si>
    <t>Morian-Stiftung e.V.</t>
  </si>
  <si>
    <t>Dauerpflege im Einzelzimmer</t>
  </si>
  <si>
    <t>Preise für den  vollstationären Aufenthalt</t>
  </si>
  <si>
    <t>Pflegegrad</t>
  </si>
  <si>
    <t>Pflege-</t>
  </si>
  <si>
    <t>grad 1</t>
  </si>
  <si>
    <t>grad 2</t>
  </si>
  <si>
    <t>grad 3</t>
  </si>
  <si>
    <t>grad 4</t>
  </si>
  <si>
    <t>grad 5</t>
  </si>
  <si>
    <t>Pflegevergütung</t>
  </si>
  <si>
    <t>Unterkunft</t>
  </si>
  <si>
    <t>Verpflegung</t>
  </si>
  <si>
    <t>Täglicher Betrag</t>
  </si>
  <si>
    <t>Monatlicher</t>
  </si>
  <si>
    <t>bei 30,42 Tagen</t>
  </si>
  <si>
    <t xml:space="preserve">Betrag </t>
  </si>
  <si>
    <t>abzügl. Pflegevers.</t>
  </si>
  <si>
    <t>§ 43 SGB XI</t>
  </si>
  <si>
    <t>abzgl. 15 %  nach</t>
  </si>
  <si>
    <t>abzgl. 30 %  nach</t>
  </si>
  <si>
    <t>abzgl. 50 %  nach</t>
  </si>
  <si>
    <t>abzgl. 75 %  nach</t>
  </si>
  <si>
    <t>Zu leistender</t>
  </si>
  <si>
    <t>Selbstzahleranteil</t>
  </si>
  <si>
    <t>1-12 Monate</t>
  </si>
  <si>
    <t>13-24 Monate</t>
  </si>
  <si>
    <t>25-36 Monate</t>
  </si>
  <si>
    <t>ab 37 Monaten</t>
  </si>
  <si>
    <t>Azubiumlage (APU)</t>
  </si>
  <si>
    <t>Investitionskosten EZ*</t>
  </si>
  <si>
    <t>§ 43c SGB XI**</t>
  </si>
  <si>
    <t>*Im Doppelzimmer abzügl. Einzelzimmerzuschlag 1,12 €/tägl.  (Abschlag 34,07 €/Monat)</t>
  </si>
  <si>
    <t>**Gestaffelte Reduzierung der eigenanteile der pflegebedingten Aufwendungen ab Pflegegrad 2 gemäß</t>
  </si>
  <si>
    <t>§ 43c SGB XI. Die Anspruchshöhe richtet sich nach der Aufenthaltsdauer in Pflegeheimen:</t>
  </si>
  <si>
    <t>15% = 1-12 Monate Aufenthaltsdauer in Pflegeheimen</t>
  </si>
  <si>
    <t>30 % = 13-24 Monate Aufenthaltsdauer in Pflegeheimen</t>
  </si>
  <si>
    <t>50 % = 25-36 Monate Aufenthaltsdauer in Pflegeheimen</t>
  </si>
  <si>
    <t>75 % = ab 37 Monaten Aufenthaltsdauer in Pflegeheimen</t>
  </si>
  <si>
    <t>versorgt, verringert sich das Entgelt für Verpflegung um die ersparten Aufwendungen.</t>
  </si>
  <si>
    <t>von dem genannten Entgelt für Verpflegung abgezogen.</t>
  </si>
  <si>
    <t>Abrechnung bei Sondenernährung</t>
  </si>
  <si>
    <t>Flüssigkeitsversorgung durch Sondenernährung auf Kosten Dritter (z.B. Krankenversicherung)</t>
  </si>
  <si>
    <t xml:space="preserve">Wird die Bewohnerin/ der Bewohner ausschließlich und nicht nur vorübergehend einschließlich der </t>
  </si>
  <si>
    <t>Gültig ab dem 01.08.2026</t>
  </si>
  <si>
    <t xml:space="preserve">Entsprechend der Vergütungsvereinbarung vom 07.07.2026 werden 6,39 € täglich bzw. 194,38 monatlich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</si>
</sst>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7]_-;\-* #,##0.00\ [$€-407]_-;_-* &quot;-&quot;??\ [$€-407]_-;_-@_-"/>
  </numFmts>
  <fonts count="8" x14ac:knownFonts="1">
    <font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u/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6" xfId="0" applyFont="1" applyBorder="1"/>
    <xf numFmtId="0" fontId="3" fillId="0" borderId="8" xfId="0" applyFont="1" applyBorder="1"/>
    <xf numFmtId="0" fontId="5" fillId="2" borderId="1" xfId="0" applyFont="1" applyFill="1" applyBorder="1"/>
    <xf numFmtId="0" fontId="5" fillId="2" borderId="6" xfId="0" applyFont="1" applyFill="1" applyBorder="1"/>
    <xf numFmtId="0" fontId="5" fillId="2" borderId="7" xfId="0" applyFont="1" applyFill="1" applyBorder="1"/>
    <xf numFmtId="0" fontId="5" fillId="2" borderId="8" xfId="0" applyFont="1" applyFill="1" applyBorder="1"/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3" borderId="0" xfId="0" applyFont="1" applyFill="1"/>
    <xf numFmtId="164" fontId="0" fillId="0" borderId="1" xfId="0" applyNumberFormat="1" applyBorder="1"/>
    <xf numFmtId="164" fontId="2" fillId="2" borderId="1" xfId="0" applyNumberFormat="1" applyFont="1" applyFill="1" applyBorder="1"/>
    <xf numFmtId="164" fontId="2" fillId="2" borderId="6" xfId="0" applyNumberFormat="1" applyFont="1" applyFill="1" applyBorder="1"/>
    <xf numFmtId="164" fontId="2" fillId="2" borderId="3" xfId="0" applyNumberFormat="1" applyFont="1" applyFill="1" applyBorder="1"/>
    <xf numFmtId="164" fontId="2" fillId="2" borderId="7" xfId="0" applyNumberFormat="1" applyFont="1" applyFill="1" applyBorder="1"/>
    <xf numFmtId="164" fontId="2" fillId="2" borderId="8" xfId="0" applyNumberFormat="1" applyFont="1" applyFill="1" applyBorder="1"/>
    <xf numFmtId="164" fontId="2" fillId="2" borderId="5" xfId="0" applyNumberFormat="1" applyFont="1" applyFill="1" applyBorder="1"/>
    <xf numFmtId="164" fontId="0" fillId="0" borderId="6" xfId="0" applyNumberFormat="1" applyBorder="1"/>
    <xf numFmtId="164" fontId="0" fillId="0" borderId="3" xfId="0" applyNumberFormat="1" applyBorder="1"/>
    <xf numFmtId="164" fontId="0" fillId="0" borderId="8" xfId="0" applyNumberFormat="1" applyBorder="1"/>
    <xf numFmtId="0" fontId="3" fillId="0" borderId="0" xfId="0" applyFont="1"/>
    <xf numFmtId="9" fontId="3" fillId="0" borderId="0" xfId="0" applyNumberFormat="1" applyFont="1"/>
    <xf numFmtId="0" fontId="6" fillId="0" borderId="6" xfId="0" applyFont="1" applyBorder="1"/>
    <xf numFmtId="0" fontId="6" fillId="0" borderId="8" xfId="0" applyFont="1" applyBorder="1"/>
    <xf numFmtId="164" fontId="2" fillId="0" borderId="8" xfId="0" applyNumberFormat="1" applyFont="1" applyBorder="1"/>
    <xf numFmtId="0" fontId="6" fillId="2" borderId="7" xfId="0" applyFont="1" applyFill="1" applyBorder="1"/>
    <xf numFmtId="164" fontId="6" fillId="2" borderId="7" xfId="0" applyNumberFormat="1" applyFont="1" applyFill="1" applyBorder="1"/>
    <xf numFmtId="0" fontId="6" fillId="2" borderId="8" xfId="0" applyFont="1" applyFill="1" applyBorder="1"/>
    <xf numFmtId="164" fontId="6" fillId="2" borderId="8" xfId="0" applyNumberFormat="1" applyFont="1" applyFill="1" applyBorder="1"/>
    <xf numFmtId="0" fontId="7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E512D-2854-4343-B15D-12A1AA4ACE1B}">
  <dimension ref="A1:F53"/>
  <sheetViews>
    <sheetView tabSelected="1" topLeftCell="A10" zoomScaleNormal="100" workbookViewId="0">
      <selection activeCell="G32" sqref="G32"/>
    </sheetView>
  </sheetViews>
  <sheetFormatPr baseColWidth="10" defaultRowHeight="14.4" x14ac:dyDescent="0.3"/>
  <cols>
    <col min="1" max="1" width="15.6640625" customWidth="1"/>
    <col min="2" max="2" width="11.77734375" bestFit="1" customWidth="1"/>
  </cols>
  <sheetData>
    <row r="1" spans="1:6" ht="18" x14ac:dyDescent="0.35">
      <c r="A1" s="3" t="s">
        <v>1</v>
      </c>
      <c r="E1" s="1" t="s">
        <v>0</v>
      </c>
    </row>
    <row r="3" spans="1:6" x14ac:dyDescent="0.3">
      <c r="A3" s="2" t="s">
        <v>3</v>
      </c>
    </row>
    <row r="4" spans="1:6" x14ac:dyDescent="0.3">
      <c r="A4" s="2" t="s">
        <v>2</v>
      </c>
    </row>
    <row r="5" spans="1:6" x14ac:dyDescent="0.3">
      <c r="A5" s="2"/>
    </row>
    <row r="6" spans="1:6" ht="13.05" customHeight="1" x14ac:dyDescent="0.3">
      <c r="A6" s="2" t="s">
        <v>45</v>
      </c>
    </row>
    <row r="7" spans="1:6" ht="13.05" customHeight="1" x14ac:dyDescent="0.3">
      <c r="A7" s="11" t="s">
        <v>4</v>
      </c>
      <c r="B7" s="12" t="s">
        <v>5</v>
      </c>
      <c r="C7" s="11" t="s">
        <v>5</v>
      </c>
      <c r="D7" s="12" t="s">
        <v>5</v>
      </c>
      <c r="E7" s="11" t="s">
        <v>5</v>
      </c>
      <c r="F7" s="13" t="s">
        <v>5</v>
      </c>
    </row>
    <row r="8" spans="1:6" ht="13.05" customHeight="1" x14ac:dyDescent="0.3">
      <c r="A8" s="14"/>
      <c r="B8" s="15" t="s">
        <v>6</v>
      </c>
      <c r="C8" s="14" t="s">
        <v>7</v>
      </c>
      <c r="D8" s="15" t="s">
        <v>8</v>
      </c>
      <c r="E8" s="14" t="s">
        <v>9</v>
      </c>
      <c r="F8" s="16" t="s">
        <v>10</v>
      </c>
    </row>
    <row r="9" spans="1:6" ht="13.05" customHeight="1" x14ac:dyDescent="0.3">
      <c r="A9" s="4" t="s">
        <v>11</v>
      </c>
      <c r="B9" s="18">
        <v>72.290000000000006</v>
      </c>
      <c r="C9" s="18">
        <v>92.68</v>
      </c>
      <c r="D9" s="18">
        <v>109.57</v>
      </c>
      <c r="E9" s="18">
        <v>127.19</v>
      </c>
      <c r="F9" s="18">
        <v>135.12</v>
      </c>
    </row>
    <row r="10" spans="1:6" ht="13.05" customHeight="1" x14ac:dyDescent="0.3">
      <c r="A10" s="4" t="s">
        <v>30</v>
      </c>
      <c r="B10" s="18">
        <v>5.68</v>
      </c>
      <c r="C10" s="18">
        <v>5.68</v>
      </c>
      <c r="D10" s="18">
        <v>5.68</v>
      </c>
      <c r="E10" s="18">
        <v>5.68</v>
      </c>
      <c r="F10" s="18">
        <v>5.68</v>
      </c>
    </row>
    <row r="11" spans="1:6" ht="13.05" customHeight="1" x14ac:dyDescent="0.3">
      <c r="A11" s="4" t="s">
        <v>12</v>
      </c>
      <c r="B11" s="18">
        <v>24.92</v>
      </c>
      <c r="C11" s="18">
        <v>24.92</v>
      </c>
      <c r="D11" s="18">
        <v>24.92</v>
      </c>
      <c r="E11" s="18">
        <v>24.92</v>
      </c>
      <c r="F11" s="18">
        <v>24.92</v>
      </c>
    </row>
    <row r="12" spans="1:6" ht="13.05" customHeight="1" x14ac:dyDescent="0.3">
      <c r="A12" s="4" t="s">
        <v>13</v>
      </c>
      <c r="B12" s="18">
        <v>19.18</v>
      </c>
      <c r="C12" s="18">
        <v>19.18</v>
      </c>
      <c r="D12" s="18">
        <v>19.18</v>
      </c>
      <c r="E12" s="18">
        <v>19.18</v>
      </c>
      <c r="F12" s="18">
        <v>19.18</v>
      </c>
    </row>
    <row r="13" spans="1:6" ht="13.05" customHeight="1" x14ac:dyDescent="0.3">
      <c r="A13" s="4" t="s">
        <v>31</v>
      </c>
      <c r="B13" s="18">
        <v>19.04</v>
      </c>
      <c r="C13" s="18">
        <v>19.04</v>
      </c>
      <c r="D13" s="18">
        <v>19.04</v>
      </c>
      <c r="E13" s="18">
        <v>19.04</v>
      </c>
      <c r="F13" s="18">
        <v>19.04</v>
      </c>
    </row>
    <row r="14" spans="1:6" ht="13.05" customHeight="1" x14ac:dyDescent="0.3">
      <c r="A14" s="7" t="s">
        <v>14</v>
      </c>
      <c r="B14" s="19">
        <f>SUM(B9:B13)</f>
        <v>141.10999999999999</v>
      </c>
      <c r="C14" s="19">
        <f t="shared" ref="C14:F14" si="0">SUM(C9:C13)</f>
        <v>161.5</v>
      </c>
      <c r="D14" s="19">
        <f t="shared" si="0"/>
        <v>178.39000000000001</v>
      </c>
      <c r="E14" s="19">
        <f t="shared" si="0"/>
        <v>196.01000000000002</v>
      </c>
      <c r="F14" s="19">
        <f t="shared" si="0"/>
        <v>203.94000000000003</v>
      </c>
    </row>
    <row r="15" spans="1:6" ht="13.05" customHeight="1" x14ac:dyDescent="0.3">
      <c r="A15" s="8" t="s">
        <v>15</v>
      </c>
      <c r="B15" s="20"/>
      <c r="C15" s="20"/>
      <c r="D15" s="20"/>
      <c r="E15" s="20"/>
      <c r="F15" s="21"/>
    </row>
    <row r="16" spans="1:6" ht="13.05" customHeight="1" x14ac:dyDescent="0.3">
      <c r="A16" s="9" t="s">
        <v>17</v>
      </c>
      <c r="B16" s="22">
        <f>B14*30.42</f>
        <v>4292.5662000000002</v>
      </c>
      <c r="C16" s="22">
        <f t="shared" ref="C16:F16" si="1">C14*30.42</f>
        <v>4912.83</v>
      </c>
      <c r="D16" s="22">
        <f t="shared" si="1"/>
        <v>5426.6238000000003</v>
      </c>
      <c r="E16" s="22">
        <f t="shared" si="1"/>
        <v>5962.6242000000011</v>
      </c>
      <c r="F16" s="22">
        <f t="shared" si="1"/>
        <v>6203.854800000001</v>
      </c>
    </row>
    <row r="17" spans="1:6" ht="13.05" customHeight="1" x14ac:dyDescent="0.3">
      <c r="A17" s="10" t="s">
        <v>16</v>
      </c>
      <c r="B17" s="23"/>
      <c r="C17" s="23"/>
      <c r="D17" s="23"/>
      <c r="E17" s="23"/>
      <c r="F17" s="24"/>
    </row>
    <row r="18" spans="1:6" ht="13.05" customHeight="1" x14ac:dyDescent="0.3">
      <c r="A18" s="30" t="s">
        <v>18</v>
      </c>
      <c r="B18" s="25"/>
      <c r="C18" s="25"/>
      <c r="D18" s="25"/>
      <c r="E18" s="25"/>
      <c r="F18" s="26"/>
    </row>
    <row r="19" spans="1:6" ht="13.05" customHeight="1" x14ac:dyDescent="0.3">
      <c r="A19" s="31" t="s">
        <v>19</v>
      </c>
      <c r="B19" s="32">
        <v>131</v>
      </c>
      <c r="C19" s="32">
        <v>805</v>
      </c>
      <c r="D19" s="32">
        <v>1319</v>
      </c>
      <c r="E19" s="32">
        <v>1855</v>
      </c>
      <c r="F19" s="32">
        <v>2096</v>
      </c>
    </row>
    <row r="20" spans="1:6" ht="13.05" customHeight="1" x14ac:dyDescent="0.3">
      <c r="A20" s="5" t="s">
        <v>20</v>
      </c>
      <c r="B20" s="25"/>
      <c r="C20" s="25"/>
      <c r="D20" s="25"/>
      <c r="E20" s="25"/>
      <c r="F20" s="25"/>
    </row>
    <row r="21" spans="1:6" ht="13.05" customHeight="1" x14ac:dyDescent="0.3">
      <c r="A21" s="6" t="s">
        <v>32</v>
      </c>
      <c r="B21" s="27"/>
      <c r="C21" s="27">
        <f>(90.96*30.42-805)*15%</f>
        <v>294.30047999999999</v>
      </c>
      <c r="D21" s="27">
        <f>(107.86*30.42-1319)*15%</f>
        <v>294.31518</v>
      </c>
      <c r="E21" s="27">
        <f>(125.48*30.42-1855)*15%</f>
        <v>294.31524000000007</v>
      </c>
      <c r="F21" s="27">
        <f>(133.4*30.42-2096)*15%</f>
        <v>294.30420000000004</v>
      </c>
    </row>
    <row r="22" spans="1:6" ht="13.05" customHeight="1" x14ac:dyDescent="0.3">
      <c r="A22" s="5" t="s">
        <v>21</v>
      </c>
      <c r="B22" s="25"/>
      <c r="C22" s="25"/>
      <c r="D22" s="25"/>
      <c r="E22" s="25"/>
      <c r="F22" s="25"/>
    </row>
    <row r="23" spans="1:6" ht="13.05" customHeight="1" x14ac:dyDescent="0.3">
      <c r="A23" s="6" t="s">
        <v>32</v>
      </c>
      <c r="B23" s="27"/>
      <c r="C23" s="27">
        <f>(90.96*30.42-805)*30%</f>
        <v>588.60095999999999</v>
      </c>
      <c r="D23" s="27">
        <f>(107.86*30.42-1319)*30%</f>
        <v>588.63036</v>
      </c>
      <c r="E23" s="27">
        <f>(125.48*30.42-1855)*30%</f>
        <v>588.63048000000015</v>
      </c>
      <c r="F23" s="27">
        <f>(133.4*30.42-2096)*30%</f>
        <v>588.60840000000007</v>
      </c>
    </row>
    <row r="24" spans="1:6" ht="13.05" customHeight="1" x14ac:dyDescent="0.3">
      <c r="A24" s="5" t="s">
        <v>22</v>
      </c>
      <c r="B24" s="25"/>
      <c r="C24" s="25"/>
      <c r="D24" s="25"/>
      <c r="E24" s="25"/>
      <c r="F24" s="25"/>
    </row>
    <row r="25" spans="1:6" ht="13.05" customHeight="1" x14ac:dyDescent="0.3">
      <c r="A25" s="6" t="s">
        <v>32</v>
      </c>
      <c r="B25" s="27"/>
      <c r="C25" s="27">
        <f>(90.96*30.42-805)*50%</f>
        <v>981.00160000000005</v>
      </c>
      <c r="D25" s="27">
        <f>(107.86*30.42-1319)*50%</f>
        <v>981.05060000000003</v>
      </c>
      <c r="E25" s="27">
        <f>(125.48*30.42-1855)*50%</f>
        <v>981.05080000000021</v>
      </c>
      <c r="F25" s="27">
        <f>(133.4*30.42-2096)*50%</f>
        <v>981.01400000000012</v>
      </c>
    </row>
    <row r="26" spans="1:6" ht="13.05" customHeight="1" x14ac:dyDescent="0.3">
      <c r="A26" s="5" t="s">
        <v>23</v>
      </c>
      <c r="B26" s="25"/>
      <c r="C26" s="25"/>
      <c r="D26" s="25"/>
      <c r="E26" s="25"/>
      <c r="F26" s="25"/>
    </row>
    <row r="27" spans="1:6" ht="13.05" customHeight="1" x14ac:dyDescent="0.3">
      <c r="A27" s="6" t="s">
        <v>32</v>
      </c>
      <c r="B27" s="27"/>
      <c r="C27" s="27">
        <f>(90.96*30.42-805)*75%</f>
        <v>1471.5024000000001</v>
      </c>
      <c r="D27" s="27">
        <f>(107.86*30.42-1319)*75%</f>
        <v>1471.5759</v>
      </c>
      <c r="E27" s="27">
        <f>(125.48*30.42-1855)*75%</f>
        <v>1471.5762000000004</v>
      </c>
      <c r="F27" s="27">
        <f>(133.4*30.42-2096)*75%</f>
        <v>1471.5210000000002</v>
      </c>
    </row>
    <row r="28" spans="1:6" ht="13.05" customHeight="1" x14ac:dyDescent="0.3">
      <c r="A28" s="33" t="s">
        <v>24</v>
      </c>
      <c r="B28" s="34"/>
      <c r="C28" s="34"/>
      <c r="D28" s="34"/>
      <c r="E28" s="34"/>
      <c r="F28" s="34"/>
    </row>
    <row r="29" spans="1:6" ht="13.05" customHeight="1" x14ac:dyDescent="0.3">
      <c r="A29" s="33" t="s">
        <v>25</v>
      </c>
      <c r="B29" s="34">
        <f>B16-B19</f>
        <v>4161.5662000000002</v>
      </c>
      <c r="C29" s="34">
        <f>C16-C19-C21</f>
        <v>3813.52952</v>
      </c>
      <c r="D29" s="34">
        <f>D16-D19-D21</f>
        <v>3813.3086200000002</v>
      </c>
      <c r="E29" s="34">
        <f t="shared" ref="E29:F29" si="2">E16-E19-E21</f>
        <v>3813.3089600000012</v>
      </c>
      <c r="F29" s="34">
        <f t="shared" si="2"/>
        <v>3813.5506000000009</v>
      </c>
    </row>
    <row r="30" spans="1:6" ht="13.05" customHeight="1" x14ac:dyDescent="0.3">
      <c r="A30" s="35" t="s">
        <v>26</v>
      </c>
      <c r="B30" s="36"/>
      <c r="C30" s="36"/>
      <c r="D30" s="36"/>
      <c r="E30" s="36"/>
      <c r="F30" s="36"/>
    </row>
    <row r="31" spans="1:6" ht="13.05" customHeight="1" x14ac:dyDescent="0.3">
      <c r="A31" s="33" t="s">
        <v>24</v>
      </c>
      <c r="B31" s="34"/>
      <c r="C31" s="34"/>
      <c r="D31" s="34"/>
      <c r="E31" s="34"/>
      <c r="F31" s="34"/>
    </row>
    <row r="32" spans="1:6" ht="13.05" customHeight="1" x14ac:dyDescent="0.3">
      <c r="A32" s="33" t="s">
        <v>25</v>
      </c>
      <c r="B32" s="34">
        <f>B29</f>
        <v>4161.5662000000002</v>
      </c>
      <c r="C32" s="34">
        <f>C16-C19-C23</f>
        <v>3519.2290400000002</v>
      </c>
      <c r="D32" s="34">
        <f t="shared" ref="D32:F32" si="3">D16-D19-D23</f>
        <v>3518.9934400000002</v>
      </c>
      <c r="E32" s="34">
        <f t="shared" si="3"/>
        <v>3518.9937200000008</v>
      </c>
      <c r="F32" s="34">
        <f t="shared" si="3"/>
        <v>3519.2464000000009</v>
      </c>
    </row>
    <row r="33" spans="1:6" ht="13.05" customHeight="1" x14ac:dyDescent="0.3">
      <c r="A33" s="35" t="s">
        <v>27</v>
      </c>
      <c r="B33" s="36"/>
      <c r="C33" s="36"/>
      <c r="D33" s="36"/>
      <c r="E33" s="36"/>
      <c r="F33" s="36"/>
    </row>
    <row r="34" spans="1:6" ht="13.05" customHeight="1" x14ac:dyDescent="0.3">
      <c r="A34" s="33" t="s">
        <v>24</v>
      </c>
      <c r="B34" s="34"/>
      <c r="C34" s="34"/>
      <c r="D34" s="34"/>
      <c r="E34" s="34"/>
      <c r="F34" s="34"/>
    </row>
    <row r="35" spans="1:6" ht="13.05" customHeight="1" x14ac:dyDescent="0.3">
      <c r="A35" s="33" t="s">
        <v>25</v>
      </c>
      <c r="B35" s="34">
        <f>B32</f>
        <v>4161.5662000000002</v>
      </c>
      <c r="C35" s="34">
        <f>C16-C19-C25</f>
        <v>3126.8283999999999</v>
      </c>
      <c r="D35" s="34">
        <f t="shared" ref="D35:F35" si="4">D16-D19-D25</f>
        <v>3126.5732000000003</v>
      </c>
      <c r="E35" s="34">
        <f t="shared" si="4"/>
        <v>3126.5734000000011</v>
      </c>
      <c r="F35" s="34">
        <f t="shared" si="4"/>
        <v>3126.8408000000009</v>
      </c>
    </row>
    <row r="36" spans="1:6" ht="13.05" customHeight="1" x14ac:dyDescent="0.3">
      <c r="A36" s="35" t="s">
        <v>28</v>
      </c>
      <c r="B36" s="36"/>
      <c r="C36" s="36"/>
      <c r="D36" s="36"/>
      <c r="E36" s="36"/>
      <c r="F36" s="36"/>
    </row>
    <row r="37" spans="1:6" ht="13.05" customHeight="1" x14ac:dyDescent="0.3">
      <c r="A37" s="33" t="s">
        <v>24</v>
      </c>
      <c r="B37" s="34"/>
      <c r="C37" s="34"/>
      <c r="D37" s="34"/>
      <c r="E37" s="34"/>
      <c r="F37" s="34"/>
    </row>
    <row r="38" spans="1:6" ht="13.05" customHeight="1" x14ac:dyDescent="0.3">
      <c r="A38" s="33" t="s">
        <v>25</v>
      </c>
      <c r="B38" s="34">
        <f>B35</f>
        <v>4161.5662000000002</v>
      </c>
      <c r="C38" s="34">
        <f>C16-C19-C27</f>
        <v>2636.3275999999996</v>
      </c>
      <c r="D38" s="34">
        <f t="shared" ref="D38:F38" si="5">D16-D19-D27</f>
        <v>2636.0479000000005</v>
      </c>
      <c r="E38" s="34">
        <f t="shared" si="5"/>
        <v>2636.0480000000007</v>
      </c>
      <c r="F38" s="34">
        <f t="shared" si="5"/>
        <v>2636.3338000000008</v>
      </c>
    </row>
    <row r="39" spans="1:6" ht="13.05" customHeight="1" x14ac:dyDescent="0.3">
      <c r="A39" s="35" t="s">
        <v>29</v>
      </c>
      <c r="B39" s="36"/>
      <c r="C39" s="36"/>
      <c r="D39" s="36"/>
      <c r="E39" s="36"/>
      <c r="F39" s="36"/>
    </row>
    <row r="40" spans="1:6" ht="6" customHeight="1" x14ac:dyDescent="0.3"/>
    <row r="41" spans="1:6" x14ac:dyDescent="0.3">
      <c r="A41" s="17" t="s">
        <v>33</v>
      </c>
    </row>
    <row r="42" spans="1:6" x14ac:dyDescent="0.3">
      <c r="A42" s="28" t="s">
        <v>34</v>
      </c>
    </row>
    <row r="43" spans="1:6" ht="12" customHeight="1" x14ac:dyDescent="0.3">
      <c r="A43" s="28" t="s">
        <v>35</v>
      </c>
    </row>
    <row r="44" spans="1:6" x14ac:dyDescent="0.3">
      <c r="A44" s="29" t="s">
        <v>36</v>
      </c>
    </row>
    <row r="45" spans="1:6" x14ac:dyDescent="0.3">
      <c r="A45" s="28" t="s">
        <v>37</v>
      </c>
    </row>
    <row r="46" spans="1:6" x14ac:dyDescent="0.3">
      <c r="A46" s="28" t="s">
        <v>38</v>
      </c>
    </row>
    <row r="47" spans="1:6" x14ac:dyDescent="0.3">
      <c r="A47" s="28" t="s">
        <v>39</v>
      </c>
    </row>
    <row r="48" spans="1:6" x14ac:dyDescent="0.3">
      <c r="A48" s="37" t="s">
        <v>42</v>
      </c>
    </row>
    <row r="49" spans="1:1" x14ac:dyDescent="0.3">
      <c r="A49" s="28" t="s">
        <v>44</v>
      </c>
    </row>
    <row r="50" spans="1:1" x14ac:dyDescent="0.3">
      <c r="A50" s="28" t="s">
        <v>43</v>
      </c>
    </row>
    <row r="51" spans="1:1" x14ac:dyDescent="0.3">
      <c r="A51" s="28" t="s">
        <v>40</v>
      </c>
    </row>
    <row r="52" spans="1:1" x14ac:dyDescent="0.3">
      <c r="A52" s="28" t="s">
        <v>46</v>
      </c>
    </row>
    <row r="53" spans="1:1" x14ac:dyDescent="0.3">
      <c r="A53" s="28" t="s">
        <v>41</v>
      </c>
    </row>
  </sheetData>
  <pageMargins left="1.1023622047244095" right="0.70866141732283472" top="0.35433070866141736" bottom="0.35433070866141736" header="0.11811023622047245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Hilgert</dc:creator>
  <cp:lastModifiedBy>Hilgert</cp:lastModifiedBy>
  <cp:lastPrinted>2026-07-21T07:22:53Z</cp:lastPrinted>
  <dcterms:created xsi:type="dcterms:W3CDTF">2025-11-25T11:36:20Z</dcterms:created>
  <dcterms:modified xsi:type="dcterms:W3CDTF">2026-07-21T07:22:58Z</dcterms:modified>
</cp:coreProperties>
</file>